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filterPrivacy="1"/>
  <bookViews>
    <workbookView xWindow="0" yWindow="0" windowWidth="22260" windowHeight="12648" xr2:uid="{00000000-000D-0000-FFFF-FFFF00000000}"/>
  </bookViews>
  <sheets>
    <sheet name="القيمة الحالية" sheetId="4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4" l="1"/>
  <c r="E34" i="4"/>
  <c r="E36" i="4" s="1"/>
  <c r="E38" i="4" s="1"/>
  <c r="E39" i="4" s="1"/>
  <c r="E42" i="4" s="1"/>
  <c r="F32" i="4"/>
  <c r="F34" i="4" s="1"/>
  <c r="F36" i="4" s="1"/>
  <c r="F38" i="4" s="1"/>
  <c r="F39" i="4" s="1"/>
  <c r="F42" i="4" s="1"/>
  <c r="F31" i="4"/>
  <c r="G31" i="4" s="1"/>
  <c r="H31" i="4" s="1"/>
  <c r="I31" i="4" s="1"/>
  <c r="I43" i="4" s="1"/>
  <c r="I10" i="4"/>
  <c r="I11" i="4" s="1"/>
  <c r="E13" i="4"/>
  <c r="E16" i="4" s="1"/>
  <c r="E25" i="4"/>
  <c r="G21" i="4"/>
  <c r="H21" i="4" s="1"/>
  <c r="I21" i="4" s="1"/>
  <c r="I25" i="4" s="1"/>
  <c r="I24" i="4"/>
  <c r="H24" i="4"/>
  <c r="G24" i="4"/>
  <c r="F24" i="4"/>
  <c r="E24" i="4"/>
  <c r="F21" i="4"/>
  <c r="F25" i="4" s="1"/>
  <c r="I7" i="4"/>
  <c r="D16" i="4"/>
  <c r="E5" i="4"/>
  <c r="F5" i="4" s="1"/>
  <c r="F8" i="4" s="1"/>
  <c r="D8" i="4"/>
  <c r="D9" i="4" s="1"/>
  <c r="E7" i="4" s="1"/>
  <c r="E4" i="4"/>
  <c r="F4" i="4" s="1"/>
  <c r="F12" i="4" s="1"/>
  <c r="E44" i="4" l="1"/>
  <c r="F43" i="4"/>
  <c r="G32" i="4"/>
  <c r="G43" i="4"/>
  <c r="H43" i="4"/>
  <c r="F13" i="4"/>
  <c r="F44" i="4"/>
  <c r="E26" i="4"/>
  <c r="H25" i="4"/>
  <c r="G25" i="4"/>
  <c r="E8" i="4"/>
  <c r="E9" i="4" s="1"/>
  <c r="F7" i="4" s="1"/>
  <c r="F9" i="4" s="1"/>
  <c r="F17" i="4" s="1"/>
  <c r="G17" i="4" s="1"/>
  <c r="F26" i="4"/>
  <c r="D12" i="4"/>
  <c r="E12" i="4"/>
  <c r="F16" i="4" l="1"/>
  <c r="G16" i="4"/>
  <c r="G15" i="4" s="1"/>
  <c r="H32" i="4"/>
  <c r="G34" i="4"/>
  <c r="G36" i="4" s="1"/>
  <c r="F15" i="4"/>
  <c r="E17" i="4" s="1"/>
  <c r="E15" i="4" s="1"/>
  <c r="D17" i="4" s="1"/>
  <c r="D15" i="4" s="1"/>
  <c r="G26" i="4"/>
  <c r="G38" i="4" l="1"/>
  <c r="G39" i="4" s="1"/>
  <c r="G42" i="4" s="1"/>
  <c r="G44" i="4" s="1"/>
  <c r="I32" i="4"/>
  <c r="I34" i="4" s="1"/>
  <c r="I36" i="4" s="1"/>
  <c r="H34" i="4"/>
  <c r="H36" i="4" s="1"/>
  <c r="H38" i="4" s="1"/>
  <c r="H39" i="4" s="1"/>
  <c r="H42" i="4" s="1"/>
  <c r="H44" i="4" s="1"/>
  <c r="I26" i="4"/>
  <c r="H26" i="4"/>
  <c r="I38" i="4" l="1"/>
  <c r="I39" i="4" s="1"/>
  <c r="I41" i="4" s="1"/>
  <c r="I42" i="4" s="1"/>
  <c r="I44" i="4" s="1"/>
  <c r="D44" i="4" s="1"/>
  <c r="D26" i="4"/>
</calcChain>
</file>

<file path=xl/sharedStrings.xml><?xml version="1.0" encoding="utf-8"?>
<sst xmlns="http://schemas.openxmlformats.org/spreadsheetml/2006/main" count="46" uniqueCount="33">
  <si>
    <t>القيمة الحالية</t>
  </si>
  <si>
    <t>معامل القيمة الحالية</t>
  </si>
  <si>
    <t>المستثمر الاول</t>
  </si>
  <si>
    <t>المستثمر الثاني</t>
  </si>
  <si>
    <t>السنوات</t>
  </si>
  <si>
    <t>الرصيد اول المدة</t>
  </si>
  <si>
    <t>العائد على الاستثمار</t>
  </si>
  <si>
    <t>الرصيد اخر المدة</t>
  </si>
  <si>
    <t>معامل العائد</t>
  </si>
  <si>
    <t>المبلغ المتوقع</t>
  </si>
  <si>
    <t>عدد السنوات</t>
  </si>
  <si>
    <t>التكاليف</t>
  </si>
  <si>
    <t>المبيعات</t>
  </si>
  <si>
    <t>الصافي</t>
  </si>
  <si>
    <t>مساعد</t>
  </si>
  <si>
    <t xml:space="preserve"> </t>
  </si>
  <si>
    <t>مثال</t>
  </si>
  <si>
    <t>الفكرة</t>
  </si>
  <si>
    <t>معامل القيمة</t>
  </si>
  <si>
    <t>المساحة التأجيرية</t>
  </si>
  <si>
    <t>نسبة الاشغال</t>
  </si>
  <si>
    <t>متوسط ايجار المتر</t>
  </si>
  <si>
    <t>مجمل الدخل</t>
  </si>
  <si>
    <t>الدخل الفعال</t>
  </si>
  <si>
    <t>نسبة مصروفات التشغيل و الصيانة</t>
  </si>
  <si>
    <t>مصروفات التشغيل و الصيانة</t>
  </si>
  <si>
    <t>صافي الدخل</t>
  </si>
  <si>
    <t>تكاليف رأسمالية</t>
  </si>
  <si>
    <t>صافي النقد</t>
  </si>
  <si>
    <t>القيمة السوقية</t>
  </si>
  <si>
    <t>بيع المشروع</t>
  </si>
  <si>
    <t>قيمة مبنى مكتبي</t>
  </si>
  <si>
    <t>معامل الخصم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</si>
</sst>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\(#,##0\);\-"/>
    <numFmt numFmtId="165" formatCode="0.0%;\(0.0%\);\-"/>
    <numFmt numFmtId="167" formatCode="#,##0.0;\(#,##0.0\);\-"/>
    <numFmt numFmtId="168" formatCode="#,##0.00;\(#,##0.00\);\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1" fillId="4" borderId="1" xfId="0" applyNumberFormat="1" applyFont="1" applyFill="1" applyBorder="1" applyAlignment="1" applyProtection="1">
      <alignment horizontal="right" vertical="center"/>
      <protection locked="0"/>
    </xf>
    <xf numFmtId="164" fontId="0" fillId="4" borderId="1" xfId="0" applyNumberFormat="1" applyFill="1" applyBorder="1" applyAlignment="1" applyProtection="1">
      <alignment horizontal="right" vertical="center"/>
      <protection locked="0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164" fontId="4" fillId="2" borderId="0" xfId="0" applyNumberFormat="1" applyFont="1" applyFill="1" applyAlignment="1" applyProtection="1">
      <alignment horizontal="right" vertical="center"/>
      <protection locked="0"/>
    </xf>
    <xf numFmtId="164" fontId="4" fillId="2" borderId="0" xfId="0" applyNumberFormat="1" applyFont="1" applyFill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5" fontId="3" fillId="0" borderId="0" xfId="0" applyNumberFormat="1" applyFont="1" applyAlignment="1" applyProtection="1">
      <alignment horizontal="center" vertical="center"/>
      <protection locked="0"/>
    </xf>
    <xf numFmtId="164" fontId="2" fillId="3" borderId="0" xfId="0" applyNumberFormat="1" applyFont="1" applyFill="1" applyAlignment="1" applyProtection="1">
      <alignment horizontal="center" vertical="center"/>
      <protection locked="0"/>
    </xf>
    <xf numFmtId="167" fontId="0" fillId="0" borderId="0" xfId="0" applyNumberFormat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164" fontId="1" fillId="5" borderId="0" xfId="0" applyNumberFormat="1" applyFont="1" applyFill="1" applyAlignment="1" applyProtection="1">
      <alignment horizontal="center" vertical="center"/>
      <protection locked="0"/>
    </xf>
    <xf numFmtId="0" fontId="4" fillId="2" borderId="0" xfId="0" applyNumberFormat="1" applyFont="1" applyFill="1" applyAlignment="1" applyProtection="1">
      <alignment horizontal="center" vertical="center"/>
      <protection locked="0"/>
    </xf>
    <xf numFmtId="164" fontId="0" fillId="3" borderId="0" xfId="0" applyNumberFormat="1" applyFill="1" applyAlignment="1" applyProtection="1">
      <alignment horizontal="center" vertical="center"/>
      <protection locked="0"/>
    </xf>
    <xf numFmtId="164" fontId="1" fillId="6" borderId="1" xfId="0" applyNumberFormat="1" applyFont="1" applyFill="1" applyBorder="1" applyAlignment="1" applyProtection="1">
      <alignment horizontal="right" vertical="center"/>
      <protection locked="0"/>
    </xf>
    <xf numFmtId="164" fontId="1" fillId="6" borderId="1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right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right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right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165" fontId="2" fillId="0" borderId="3" xfId="0" applyNumberFormat="1" applyFont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164" fontId="0" fillId="4" borderId="1" xfId="0" applyNumberFormat="1" applyFill="1" applyBorder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407375</xdr:colOff>
      <xdr:row>3</xdr:row>
      <xdr:rowOff>168923</xdr:rowOff>
    </xdr:from>
    <xdr:to>
      <xdr:col>11</xdr:col>
      <xdr:colOff>341276</xdr:colOff>
      <xdr:row>10</xdr:row>
      <xdr:rowOff>90170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3D034C-1641-4BD5-A497-20B074DAE9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54" t="17163" r="12361" b="23641"/>
        <a:stretch/>
      </xdr:blipFill>
      <xdr:spPr>
        <a:xfrm>
          <a:off x="10460494370" y="714046"/>
          <a:ext cx="1545824" cy="1193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D742E-8724-4C1A-8D39-2C2BE8836356}">
  <dimension ref="A2:L44"/>
  <sheetViews>
    <sheetView showGridLines="0" rightToLeft="1" tabSelected="1" zoomScale="130" zoomScaleNormal="130" workbookViewId="0">
      <selection activeCell="H9" sqref="H9"/>
    </sheetView>
  </sheetViews>
  <sheetFormatPr defaultRowHeight="14.4" x14ac:dyDescent="0.55000000000000004"/>
  <cols>
    <col min="1" max="2" width="3.41796875" style="5" customWidth="1"/>
    <col min="3" max="3" width="23" style="6" customWidth="1"/>
    <col min="4" max="9" width="13.41796875" style="4" customWidth="1"/>
    <col min="10" max="10" width="13.41796875" style="34" customWidth="1"/>
    <col min="11" max="12" width="8.83984375" style="34"/>
    <col min="13" max="16384" width="8.83984375" style="4"/>
  </cols>
  <sheetData>
    <row r="2" spans="1:12" x14ac:dyDescent="0.55000000000000004">
      <c r="A2" s="1" t="s">
        <v>17</v>
      </c>
      <c r="B2" s="1"/>
      <c r="C2" s="2"/>
      <c r="D2" s="3"/>
      <c r="E2" s="3"/>
      <c r="F2" s="3"/>
      <c r="G2" s="3"/>
      <c r="H2" s="3"/>
      <c r="I2" s="3"/>
      <c r="J2" s="33"/>
      <c r="K2" s="33"/>
      <c r="L2" s="33" t="s">
        <v>15</v>
      </c>
    </row>
    <row r="3" spans="1:12" x14ac:dyDescent="0.55000000000000004">
      <c r="B3" s="5" t="s">
        <v>2</v>
      </c>
    </row>
    <row r="4" spans="1:12" x14ac:dyDescent="0.55000000000000004">
      <c r="C4" s="7" t="s">
        <v>4</v>
      </c>
      <c r="D4" s="8">
        <v>1</v>
      </c>
      <c r="E4" s="8">
        <f t="shared" ref="E4:F4" si="0">D4+1</f>
        <v>2</v>
      </c>
      <c r="F4" s="8">
        <f t="shared" si="0"/>
        <v>3</v>
      </c>
      <c r="H4" s="4" t="s">
        <v>9</v>
      </c>
      <c r="I4" s="9">
        <v>150</v>
      </c>
    </row>
    <row r="5" spans="1:12" x14ac:dyDescent="0.55000000000000004">
      <c r="C5" s="6" t="s">
        <v>6</v>
      </c>
      <c r="D5" s="10">
        <v>0.1</v>
      </c>
      <c r="E5" s="11">
        <f>D5</f>
        <v>0.1</v>
      </c>
      <c r="F5" s="11">
        <f t="shared" ref="F5" si="1">E5</f>
        <v>0.1</v>
      </c>
      <c r="H5" s="4" t="s">
        <v>10</v>
      </c>
      <c r="I5" s="9">
        <v>3</v>
      </c>
    </row>
    <row r="6" spans="1:12" x14ac:dyDescent="0.55000000000000004">
      <c r="H6" s="4" t="s">
        <v>32</v>
      </c>
      <c r="I6" s="10">
        <v>0.06</v>
      </c>
    </row>
    <row r="7" spans="1:12" x14ac:dyDescent="0.55000000000000004">
      <c r="C7" s="6" t="s">
        <v>5</v>
      </c>
      <c r="D7" s="12">
        <v>100</v>
      </c>
      <c r="E7" s="4">
        <f>D9</f>
        <v>110.00000000000001</v>
      </c>
      <c r="F7" s="4">
        <f t="shared" ref="F7" si="2">E9</f>
        <v>121.00000000000003</v>
      </c>
      <c r="H7" s="4" t="s">
        <v>0</v>
      </c>
      <c r="I7" s="13">
        <f>I4/(1+I6)^I5</f>
        <v>125.94289245484525</v>
      </c>
    </row>
    <row r="8" spans="1:12" x14ac:dyDescent="0.55000000000000004">
      <c r="C8" s="6" t="s">
        <v>8</v>
      </c>
      <c r="D8" s="14">
        <f>1+D5</f>
        <v>1.1000000000000001</v>
      </c>
      <c r="E8" s="14">
        <f t="shared" ref="E8:F8" si="3">1+E5</f>
        <v>1.1000000000000001</v>
      </c>
      <c r="F8" s="14">
        <f t="shared" si="3"/>
        <v>1.1000000000000001</v>
      </c>
    </row>
    <row r="9" spans="1:12" x14ac:dyDescent="0.55000000000000004">
      <c r="C9" s="5" t="s">
        <v>7</v>
      </c>
      <c r="D9" s="15">
        <f>D8*D7</f>
        <v>110.00000000000001</v>
      </c>
      <c r="E9" s="15">
        <f t="shared" ref="E9:F9" si="4">E8*E7</f>
        <v>121.00000000000003</v>
      </c>
      <c r="F9" s="16">
        <f t="shared" si="4"/>
        <v>133.10000000000005</v>
      </c>
    </row>
    <row r="10" spans="1:12" x14ac:dyDescent="0.55000000000000004">
      <c r="H10" s="4" t="s">
        <v>18</v>
      </c>
      <c r="I10" s="11">
        <f>1/(1+I6)^I5</f>
        <v>0.8396192830323016</v>
      </c>
    </row>
    <row r="11" spans="1:12" x14ac:dyDescent="0.55000000000000004">
      <c r="B11" s="5" t="s">
        <v>3</v>
      </c>
      <c r="H11" s="4" t="s">
        <v>0</v>
      </c>
      <c r="I11" s="13">
        <f>I10*I4</f>
        <v>125.94289245484524</v>
      </c>
    </row>
    <row r="12" spans="1:12" x14ac:dyDescent="0.55000000000000004">
      <c r="C12" s="7" t="s">
        <v>4</v>
      </c>
      <c r="D12" s="17">
        <f>D4</f>
        <v>1</v>
      </c>
      <c r="E12" s="17">
        <f>E4</f>
        <v>2</v>
      </c>
      <c r="F12" s="17">
        <f>F4</f>
        <v>3</v>
      </c>
    </row>
    <row r="13" spans="1:12" x14ac:dyDescent="0.55000000000000004">
      <c r="C13" s="6" t="s">
        <v>6</v>
      </c>
      <c r="D13" s="10">
        <v>0.15</v>
      </c>
      <c r="E13" s="11">
        <f>D13</f>
        <v>0.15</v>
      </c>
      <c r="F13" s="11">
        <f t="shared" ref="F13" si="5">E13</f>
        <v>0.15</v>
      </c>
    </row>
    <row r="15" spans="1:12" x14ac:dyDescent="0.55000000000000004">
      <c r="C15" s="6" t="s">
        <v>5</v>
      </c>
      <c r="D15" s="18">
        <f t="shared" ref="D15:E15" si="6">D17/D16</f>
        <v>87.515410536697686</v>
      </c>
      <c r="E15" s="4">
        <f t="shared" si="6"/>
        <v>100.64272211720233</v>
      </c>
      <c r="F15" s="4">
        <f>F17/F16</f>
        <v>115.73913043478267</v>
      </c>
      <c r="G15" s="4">
        <f>G17/G16</f>
        <v>87.515410536697686</v>
      </c>
    </row>
    <row r="16" spans="1:12" x14ac:dyDescent="0.55000000000000004">
      <c r="C16" s="6" t="s">
        <v>8</v>
      </c>
      <c r="D16" s="14">
        <f>1+D13</f>
        <v>1.1499999999999999</v>
      </c>
      <c r="E16" s="14">
        <f t="shared" ref="E16:F16" si="7">1+E13</f>
        <v>1.1499999999999999</v>
      </c>
      <c r="F16" s="14">
        <f t="shared" si="7"/>
        <v>1.1499999999999999</v>
      </c>
      <c r="G16" s="14">
        <f>(1+F13)^3</f>
        <v>1.5208749999999995</v>
      </c>
    </row>
    <row r="17" spans="1:12" x14ac:dyDescent="0.55000000000000004">
      <c r="C17" s="5" t="s">
        <v>7</v>
      </c>
      <c r="D17" s="15">
        <f>E15</f>
        <v>100.64272211720233</v>
      </c>
      <c r="E17" s="15">
        <f>F15</f>
        <v>115.73913043478267</v>
      </c>
      <c r="F17" s="16">
        <f>F9</f>
        <v>133.10000000000005</v>
      </c>
      <c r="G17" s="4">
        <f>F17</f>
        <v>133.10000000000005</v>
      </c>
    </row>
    <row r="19" spans="1:12" x14ac:dyDescent="0.55000000000000004">
      <c r="A19" s="1" t="s">
        <v>16</v>
      </c>
      <c r="B19" s="1"/>
      <c r="C19" s="2"/>
      <c r="D19" s="3"/>
      <c r="E19" s="3"/>
      <c r="F19" s="3"/>
      <c r="G19" s="3"/>
      <c r="H19" s="3"/>
      <c r="I19" s="3"/>
      <c r="J19" s="33"/>
      <c r="K19" s="33"/>
      <c r="L19" s="33" t="s">
        <v>15</v>
      </c>
    </row>
    <row r="21" spans="1:12" x14ac:dyDescent="0.55000000000000004">
      <c r="C21" s="7" t="s">
        <v>4</v>
      </c>
      <c r="D21" s="17" t="s">
        <v>14</v>
      </c>
      <c r="E21" s="17">
        <v>1</v>
      </c>
      <c r="F21" s="17">
        <f t="shared" ref="F21:I21" si="8">E21+1</f>
        <v>2</v>
      </c>
      <c r="G21" s="17">
        <f t="shared" si="8"/>
        <v>3</v>
      </c>
      <c r="H21" s="17">
        <f t="shared" si="8"/>
        <v>4</v>
      </c>
      <c r="I21" s="17">
        <f t="shared" si="8"/>
        <v>5</v>
      </c>
    </row>
    <row r="22" spans="1:12" x14ac:dyDescent="0.55000000000000004">
      <c r="C22" s="6" t="s">
        <v>11</v>
      </c>
      <c r="E22" s="9">
        <v>20</v>
      </c>
      <c r="F22" s="9">
        <v>50</v>
      </c>
      <c r="G22" s="9">
        <v>50</v>
      </c>
      <c r="H22" s="9"/>
      <c r="I22" s="9"/>
    </row>
    <row r="23" spans="1:12" x14ac:dyDescent="0.55000000000000004">
      <c r="C23" s="6" t="s">
        <v>12</v>
      </c>
      <c r="E23" s="9"/>
      <c r="F23" s="9"/>
      <c r="G23" s="9">
        <v>30</v>
      </c>
      <c r="H23" s="9">
        <v>100</v>
      </c>
      <c r="I23" s="9">
        <v>100</v>
      </c>
    </row>
    <row r="24" spans="1:12" x14ac:dyDescent="0.55000000000000004">
      <c r="C24" s="19" t="s">
        <v>13</v>
      </c>
      <c r="D24" s="20"/>
      <c r="E24" s="20">
        <f>E23-E22</f>
        <v>-20</v>
      </c>
      <c r="F24" s="20">
        <f t="shared" ref="F24:I24" si="9">F23-F22</f>
        <v>-50</v>
      </c>
      <c r="G24" s="20">
        <f t="shared" si="9"/>
        <v>-20</v>
      </c>
      <c r="H24" s="20">
        <f t="shared" si="9"/>
        <v>100</v>
      </c>
      <c r="I24" s="20">
        <f t="shared" si="9"/>
        <v>100</v>
      </c>
    </row>
    <row r="25" spans="1:12" x14ac:dyDescent="0.55000000000000004">
      <c r="C25" s="6" t="s">
        <v>1</v>
      </c>
      <c r="D25" s="10">
        <v>0.12</v>
      </c>
      <c r="E25" s="21">
        <f>1/(1+$D$25)^E21</f>
        <v>0.89285714285714279</v>
      </c>
      <c r="F25" s="21">
        <f t="shared" ref="F25:I25" si="10">1/(1+$D$25)^F21</f>
        <v>0.79719387755102034</v>
      </c>
      <c r="G25" s="21">
        <f t="shared" si="10"/>
        <v>0.71178024781341087</v>
      </c>
      <c r="H25" s="21">
        <f t="shared" si="10"/>
        <v>0.63551807840483121</v>
      </c>
      <c r="I25" s="21">
        <f t="shared" si="10"/>
        <v>0.56742685571859919</v>
      </c>
    </row>
    <row r="26" spans="1:12" x14ac:dyDescent="0.55000000000000004">
      <c r="C26" s="22" t="s">
        <v>0</v>
      </c>
      <c r="D26" s="23">
        <f>SUM(E26:I26)</f>
        <v>48.342051721380948</v>
      </c>
      <c r="E26" s="23">
        <f>E25*E24</f>
        <v>-17.857142857142854</v>
      </c>
      <c r="F26" s="23">
        <f t="shared" ref="F26:I26" si="11">F25*F24</f>
        <v>-39.859693877551017</v>
      </c>
      <c r="G26" s="23">
        <f t="shared" si="11"/>
        <v>-14.235604956268217</v>
      </c>
      <c r="H26" s="23">
        <f t="shared" si="11"/>
        <v>63.551807840483121</v>
      </c>
      <c r="I26" s="23">
        <f t="shared" si="11"/>
        <v>56.742685571859916</v>
      </c>
    </row>
    <row r="29" spans="1:12" x14ac:dyDescent="0.55000000000000004">
      <c r="A29" s="1" t="s">
        <v>31</v>
      </c>
      <c r="B29" s="1"/>
      <c r="C29" s="2"/>
      <c r="D29" s="3"/>
      <c r="E29" s="3"/>
      <c r="F29" s="3"/>
      <c r="G29" s="3"/>
      <c r="H29" s="3"/>
      <c r="I29" s="3"/>
      <c r="J29" s="33"/>
      <c r="K29" s="33"/>
      <c r="L29" s="33" t="s">
        <v>15</v>
      </c>
    </row>
    <row r="31" spans="1:12" x14ac:dyDescent="0.55000000000000004">
      <c r="C31" s="7" t="s">
        <v>4</v>
      </c>
      <c r="D31" s="17" t="s">
        <v>14</v>
      </c>
      <c r="E31" s="17">
        <v>1</v>
      </c>
      <c r="F31" s="17">
        <f t="shared" ref="F31:I31" si="12">E31+1</f>
        <v>2</v>
      </c>
      <c r="G31" s="17">
        <f t="shared" si="12"/>
        <v>3</v>
      </c>
      <c r="H31" s="17">
        <f t="shared" si="12"/>
        <v>4</v>
      </c>
      <c r="I31" s="17">
        <f t="shared" si="12"/>
        <v>5</v>
      </c>
    </row>
    <row r="32" spans="1:12" x14ac:dyDescent="0.55000000000000004">
      <c r="C32" s="6" t="s">
        <v>19</v>
      </c>
      <c r="E32" s="9">
        <v>9000</v>
      </c>
      <c r="F32" s="24">
        <f>E32</f>
        <v>9000</v>
      </c>
      <c r="G32" s="24">
        <f t="shared" ref="G32:I32" si="13">F32</f>
        <v>9000</v>
      </c>
      <c r="H32" s="24">
        <f t="shared" si="13"/>
        <v>9000</v>
      </c>
      <c r="I32" s="24">
        <f t="shared" si="13"/>
        <v>9000</v>
      </c>
    </row>
    <row r="33" spans="3:9" x14ac:dyDescent="0.55000000000000004">
      <c r="C33" s="6" t="s">
        <v>21</v>
      </c>
      <c r="E33" s="9">
        <v>1200</v>
      </c>
      <c r="F33" s="9">
        <v>1200</v>
      </c>
      <c r="G33" s="9">
        <v>1200</v>
      </c>
      <c r="H33" s="9">
        <v>1200</v>
      </c>
      <c r="I33" s="9">
        <v>1200</v>
      </c>
    </row>
    <row r="34" spans="3:9" x14ac:dyDescent="0.55000000000000004">
      <c r="C34" s="25" t="s">
        <v>22</v>
      </c>
      <c r="D34" s="26"/>
      <c r="E34" s="26">
        <f>E33*E32</f>
        <v>10800000</v>
      </c>
      <c r="F34" s="26">
        <f t="shared" ref="F34:I34" si="14">F33*F32</f>
        <v>10800000</v>
      </c>
      <c r="G34" s="26">
        <f t="shared" si="14"/>
        <v>10800000</v>
      </c>
      <c r="H34" s="26">
        <f t="shared" si="14"/>
        <v>10800000</v>
      </c>
      <c r="I34" s="26">
        <f t="shared" si="14"/>
        <v>10800000</v>
      </c>
    </row>
    <row r="35" spans="3:9" x14ac:dyDescent="0.55000000000000004">
      <c r="C35" s="6" t="s">
        <v>20</v>
      </c>
      <c r="E35" s="10">
        <v>0.4</v>
      </c>
      <c r="F35" s="10">
        <v>0.6</v>
      </c>
      <c r="G35" s="10">
        <v>0.65</v>
      </c>
      <c r="H35" s="10">
        <v>0.8</v>
      </c>
      <c r="I35" s="10">
        <v>0.85</v>
      </c>
    </row>
    <row r="36" spans="3:9" x14ac:dyDescent="0.55000000000000004">
      <c r="C36" s="25" t="s">
        <v>23</v>
      </c>
      <c r="D36" s="26"/>
      <c r="E36" s="26">
        <f>E35*E34</f>
        <v>4320000</v>
      </c>
      <c r="F36" s="26">
        <f t="shared" ref="F36:I36" si="15">F35*F34</f>
        <v>6480000</v>
      </c>
      <c r="G36" s="26">
        <f t="shared" si="15"/>
        <v>7020000</v>
      </c>
      <c r="H36" s="26">
        <f t="shared" si="15"/>
        <v>8640000</v>
      </c>
      <c r="I36" s="26">
        <f t="shared" si="15"/>
        <v>9180000</v>
      </c>
    </row>
    <row r="37" spans="3:9" x14ac:dyDescent="0.55000000000000004">
      <c r="C37" s="6" t="s">
        <v>24</v>
      </c>
      <c r="E37" s="10">
        <v>0.05</v>
      </c>
      <c r="F37" s="10">
        <v>0.05</v>
      </c>
      <c r="G37" s="10">
        <v>0.05</v>
      </c>
      <c r="H37" s="10">
        <v>0.05</v>
      </c>
      <c r="I37" s="10">
        <v>0.05</v>
      </c>
    </row>
    <row r="38" spans="3:9" x14ac:dyDescent="0.55000000000000004">
      <c r="C38" s="6" t="s">
        <v>25</v>
      </c>
      <c r="E38" s="4">
        <f>-E37*E36</f>
        <v>-216000</v>
      </c>
      <c r="F38" s="4">
        <f t="shared" ref="F38:I38" si="16">-F37*F36</f>
        <v>-324000</v>
      </c>
      <c r="G38" s="4">
        <f t="shared" si="16"/>
        <v>-351000</v>
      </c>
      <c r="H38" s="4">
        <f t="shared" si="16"/>
        <v>-432000</v>
      </c>
      <c r="I38" s="4">
        <f t="shared" si="16"/>
        <v>-459000</v>
      </c>
    </row>
    <row r="39" spans="3:9" x14ac:dyDescent="0.55000000000000004">
      <c r="C39" s="19" t="s">
        <v>26</v>
      </c>
      <c r="D39" s="20"/>
      <c r="E39" s="20">
        <f>E36+E38</f>
        <v>4104000</v>
      </c>
      <c r="F39" s="20">
        <f t="shared" ref="F39:I39" si="17">F36+F38</f>
        <v>6156000</v>
      </c>
      <c r="G39" s="20">
        <f t="shared" si="17"/>
        <v>6669000</v>
      </c>
      <c r="H39" s="20">
        <f t="shared" si="17"/>
        <v>8208000</v>
      </c>
      <c r="I39" s="20">
        <f t="shared" si="17"/>
        <v>8721000</v>
      </c>
    </row>
    <row r="40" spans="3:9" x14ac:dyDescent="0.55000000000000004">
      <c r="C40" s="27" t="s">
        <v>27</v>
      </c>
      <c r="D40" s="28"/>
      <c r="E40" s="29"/>
      <c r="F40" s="29"/>
      <c r="G40" s="29">
        <v>-2000000</v>
      </c>
      <c r="H40" s="29"/>
      <c r="I40" s="29"/>
    </row>
    <row r="41" spans="3:9" x14ac:dyDescent="0.55000000000000004">
      <c r="C41" s="30" t="s">
        <v>30</v>
      </c>
      <c r="D41" s="31">
        <v>0.08</v>
      </c>
      <c r="E41" s="32"/>
      <c r="F41" s="32"/>
      <c r="G41" s="32"/>
      <c r="H41" s="32"/>
      <c r="I41" s="32">
        <f>I39/D41</f>
        <v>109012500</v>
      </c>
    </row>
    <row r="42" spans="3:9" x14ac:dyDescent="0.55000000000000004">
      <c r="C42" s="19" t="s">
        <v>28</v>
      </c>
      <c r="D42" s="20"/>
      <c r="E42" s="20">
        <f>SUM(E39:E41)</f>
        <v>4104000</v>
      </c>
      <c r="F42" s="20">
        <f t="shared" ref="F42:I42" si="18">SUM(F39:F41)</f>
        <v>6156000</v>
      </c>
      <c r="G42" s="20">
        <f t="shared" si="18"/>
        <v>4669000</v>
      </c>
      <c r="H42" s="20">
        <f t="shared" si="18"/>
        <v>8208000</v>
      </c>
      <c r="I42" s="20">
        <f t="shared" si="18"/>
        <v>117733500</v>
      </c>
    </row>
    <row r="43" spans="3:9" x14ac:dyDescent="0.55000000000000004">
      <c r="C43" s="6" t="s">
        <v>1</v>
      </c>
      <c r="D43" s="10">
        <v>0.15</v>
      </c>
      <c r="E43" s="11">
        <f>1/(1+$D$43)^E31</f>
        <v>0.86956521739130443</v>
      </c>
      <c r="F43" s="11">
        <f t="shared" ref="F43:I43" si="19">1/(1+$D$43)^F31</f>
        <v>0.7561436672967865</v>
      </c>
      <c r="G43" s="11">
        <f t="shared" si="19"/>
        <v>0.65751623243198831</v>
      </c>
      <c r="H43" s="11">
        <f t="shared" si="19"/>
        <v>0.57175324559303342</v>
      </c>
      <c r="I43" s="11">
        <f t="shared" si="19"/>
        <v>0.49717673529828987</v>
      </c>
    </row>
    <row r="44" spans="3:9" x14ac:dyDescent="0.55000000000000004">
      <c r="C44" s="22" t="s">
        <v>29</v>
      </c>
      <c r="D44" s="23">
        <f>SUM(E44:I44)</f>
        <v>74520767.162346721</v>
      </c>
      <c r="E44" s="23">
        <f>E43*E42</f>
        <v>3568695.6521739135</v>
      </c>
      <c r="F44" s="23">
        <f t="shared" ref="F44:I44" si="20">F43*F42</f>
        <v>4654820.4158790177</v>
      </c>
      <c r="G44" s="23">
        <f t="shared" si="20"/>
        <v>3069943.2892249534</v>
      </c>
      <c r="H44" s="23">
        <f t="shared" si="20"/>
        <v>4692950.6398276184</v>
      </c>
      <c r="I44" s="23">
        <f t="shared" si="20"/>
        <v>58534357.165241212</v>
      </c>
    </row>
  </sheetData>
  <sheetProtection algorithmName="SHA-512" hashValue="OXcMMw4ggTMj8sjf/5v1DT7+Rnfz7cRP3uuDFU5RAR+uXho3mKESZk8EEXUlD3VAgb69UVAo1u7iXa5dByXS1w==" saltValue="ovudYqXW2IKmx/EfvBUfUA==" spinCount="100000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القيمة الحالية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2018-01-20T18:57:15Z</dcterms:modified>
</cp:coreProperties>
</file>